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ean-luc.geoffroy\Documents\ndf\"/>
    </mc:Choice>
  </mc:AlternateContent>
  <bookViews>
    <workbookView xWindow="0" yWindow="0" windowWidth="28800" windowHeight="12135" activeTab="1"/>
  </bookViews>
  <sheets>
    <sheet name="Récap" sheetId="2" r:id="rId1"/>
    <sheet name="Détail" sheetId="1" r:id="rId2"/>
    <sheet name="Feuil1" sheetId="4" r:id="rId3"/>
    <sheet name="Résumé par code projet" sheetId="3" r:id="rId4"/>
    <sheet name="Feuil2" sheetId="5" r:id="rId5"/>
  </sheets>
  <definedNames>
    <definedName name="Liste_Entreprise">Récap!$Q$4:$Q$10</definedName>
    <definedName name="o_n">Récap!$Q$12:$Q$14</definedName>
    <definedName name="Puissance">Détail!$N$10:$N$16</definedName>
    <definedName name="Tableau_Tarif">Détail!$N$11:$O$16</definedName>
    <definedName name="_xlnm.Print_Area" localSheetId="1">Détail!$A$1:$K$40</definedName>
    <definedName name="_xlnm.Print_Area" localSheetId="0">Récap!$A$1:$I$35</definedName>
    <definedName name="_xlnm.Print_Area" localSheetId="3">'Résumé par code projet'!$A$1:$F$37</definedName>
  </definedNames>
  <calcPr calcId="152511"/>
  <pivotCaches>
    <pivotCache cacheId="1" r:id="rId6"/>
  </pivotCaches>
</workbook>
</file>

<file path=xl/calcChain.xml><?xml version="1.0" encoding="utf-8"?>
<calcChain xmlns="http://schemas.openxmlformats.org/spreadsheetml/2006/main">
  <c r="E37" i="1" l="1"/>
  <c r="E38" i="1" s="1"/>
  <c r="H37" i="1"/>
  <c r="H38" i="1" s="1"/>
  <c r="J37" i="1"/>
  <c r="J38" i="1" s="1"/>
  <c r="B3" i="1"/>
  <c r="F7" i="1" l="1"/>
  <c r="B17" i="2" l="1"/>
  <c r="B16" i="2"/>
  <c r="B15" i="2"/>
  <c r="B2" i="1"/>
  <c r="F38" i="1"/>
  <c r="E16" i="2"/>
  <c r="I38" i="1"/>
  <c r="H16" i="2" s="1"/>
  <c r="K38" i="1"/>
  <c r="H17" i="2" s="1"/>
  <c r="E17" i="2"/>
  <c r="E15" i="2" l="1"/>
  <c r="E18" i="2" s="1"/>
  <c r="E21" i="2" s="1"/>
  <c r="D38" i="1"/>
  <c r="H18" i="2"/>
</calcChain>
</file>

<file path=xl/comments1.xml><?xml version="1.0" encoding="utf-8"?>
<comments xmlns="http://schemas.openxmlformats.org/spreadsheetml/2006/main">
  <authors>
    <author>Cédric Chabry</author>
  </authors>
  <commentList>
    <comment ref="G5" authorId="0" shapeId="0">
      <text>
        <r>
          <rPr>
            <b/>
            <sz val="8"/>
            <color indexed="81"/>
            <rFont val="Tahoma"/>
            <family val="2"/>
          </rPr>
          <t>Info :</t>
        </r>
        <r>
          <rPr>
            <sz val="8"/>
            <color indexed="81"/>
            <rFont val="Tahoma"/>
            <family val="2"/>
          </rPr>
          <t xml:space="preserve">
Saisir la devise dans laquelle vous souhaitez être rembousé</t>
        </r>
      </text>
    </comment>
    <comment ref="G8" authorId="0" shapeId="0">
      <text>
        <r>
          <rPr>
            <b/>
            <sz val="8"/>
            <color indexed="81"/>
            <rFont val="Tahoma"/>
            <family val="2"/>
          </rPr>
          <t xml:space="preserve">Info : </t>
        </r>
        <r>
          <rPr>
            <sz val="8"/>
            <color indexed="81"/>
            <rFont val="Tahoma"/>
            <family val="2"/>
          </rPr>
          <t>Saisir la date du début de la période concernée par les frais engagés.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 xml:space="preserve">Info : </t>
        </r>
        <r>
          <rPr>
            <sz val="8"/>
            <color indexed="81"/>
            <rFont val="Tahoma"/>
            <family val="2"/>
          </rPr>
          <t>Saisir la date de la fin de la période concernée par les frais engagés.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 xml:space="preserve">Info : </t>
        </r>
        <r>
          <rPr>
            <sz val="8"/>
            <color indexed="81"/>
            <rFont val="Tahoma"/>
            <family val="2"/>
          </rPr>
          <t>Saisir le nom de votre Direction</t>
        </r>
      </text>
    </comment>
  </commentList>
</comments>
</file>

<file path=xl/sharedStrings.xml><?xml version="1.0" encoding="utf-8"?>
<sst xmlns="http://schemas.openxmlformats.org/spreadsheetml/2006/main" count="110" uniqueCount="94">
  <si>
    <t xml:space="preserve">
Date</t>
  </si>
  <si>
    <t>Montant</t>
  </si>
  <si>
    <t>Nbre de
Personnes</t>
  </si>
  <si>
    <t>dont
T.V.A.</t>
  </si>
  <si>
    <t>NOTE DE FRAIS</t>
  </si>
  <si>
    <t>Demande de remboursement</t>
  </si>
  <si>
    <t>Devise</t>
  </si>
  <si>
    <t>Carte bleue société</t>
  </si>
  <si>
    <t>Période</t>
  </si>
  <si>
    <t>Du</t>
  </si>
  <si>
    <t>Au</t>
  </si>
  <si>
    <t>Nom</t>
  </si>
  <si>
    <t>Prénom</t>
  </si>
  <si>
    <t>FRAIS DE DEPLACEMENT, MISSIONS</t>
  </si>
  <si>
    <t>T.T.C</t>
  </si>
  <si>
    <t>Total général :</t>
  </si>
  <si>
    <t>Net à Payer :</t>
  </si>
  <si>
    <t>Compagnie des Alpes</t>
  </si>
  <si>
    <t xml:space="preserve">nb CV. fiscaux </t>
  </si>
  <si>
    <t>Transports publics, Parking, Péage</t>
  </si>
  <si>
    <t>Montant Carte Affaire :</t>
  </si>
  <si>
    <t>dont TVA récupérable</t>
  </si>
  <si>
    <t>1.</t>
  </si>
  <si>
    <t>2.</t>
  </si>
  <si>
    <t>Mettre la période concernée par la note de frais</t>
  </si>
  <si>
    <t>3.</t>
  </si>
  <si>
    <t>4.</t>
  </si>
  <si>
    <t>Numéroter vos justificatifs et compléter la ligne</t>
  </si>
  <si>
    <t>6251 : Voyage et déplacement</t>
  </si>
  <si>
    <t>6256 : Mission et réception</t>
  </si>
  <si>
    <t>6068 : Autres fournitures</t>
  </si>
  <si>
    <t>Nom et visa du responsable</t>
  </si>
  <si>
    <t>INGELO</t>
  </si>
  <si>
    <t>CDA Production</t>
  </si>
  <si>
    <t>CDA Management</t>
  </si>
  <si>
    <t>CDA Domaine Skiable</t>
  </si>
  <si>
    <t>CDA Ski Diffusion</t>
  </si>
  <si>
    <t>Vérifier le nom de la société indiquée en haut à droite</t>
  </si>
  <si>
    <t>3 CV</t>
  </si>
  <si>
    <t>4 CV</t>
  </si>
  <si>
    <t>5 CV</t>
  </si>
  <si>
    <t>6 CV</t>
  </si>
  <si>
    <t>7 CV et plus</t>
  </si>
  <si>
    <t>Véh Fonction</t>
  </si>
  <si>
    <t>Indemnités
Kilométriques</t>
  </si>
  <si>
    <t>Détail des dépenses</t>
  </si>
  <si>
    <t>Euro</t>
  </si>
  <si>
    <t>Merci de renseigner les cases en jaune</t>
  </si>
  <si>
    <t>COMPTABILITE</t>
  </si>
  <si>
    <t>Ecriture n°</t>
  </si>
  <si>
    <t>Virt/Chèque n°</t>
  </si>
  <si>
    <t>Signature du collaborateur</t>
  </si>
  <si>
    <t>Direction / Projet</t>
  </si>
  <si>
    <t>Numéro
Justificatif</t>
  </si>
  <si>
    <t>Montant Carte Société :</t>
  </si>
  <si>
    <t>Fournir un RIB lors de la première note de frais ou si vous changez de banque</t>
  </si>
  <si>
    <t>tarif/km 2015</t>
  </si>
  <si>
    <t>oui</t>
  </si>
  <si>
    <t>non</t>
  </si>
  <si>
    <t>SOCIETE :</t>
  </si>
  <si>
    <t xml:space="preserve">Payé le </t>
  </si>
  <si>
    <t>Si note de frais en devises</t>
  </si>
  <si>
    <t>Montant total en devise</t>
  </si>
  <si>
    <t>Date :</t>
  </si>
  <si>
    <t>Taux de change :</t>
  </si>
  <si>
    <t>Autres
(matériel, fournitures…)</t>
  </si>
  <si>
    <t>T.T.C  (Non remboursé au salarié)</t>
  </si>
  <si>
    <t>Devise :</t>
  </si>
  <si>
    <t>A ne compléter que si la totalité de la note de frais est dans la même devise</t>
  </si>
  <si>
    <t>Tableau de répartition par code projet</t>
  </si>
  <si>
    <t>(vide)</t>
  </si>
  <si>
    <t>Total général</t>
  </si>
  <si>
    <t>Compte 6251</t>
  </si>
  <si>
    <t>Valeurs</t>
  </si>
  <si>
    <t>Compte 6256</t>
  </si>
  <si>
    <t>Compte 6068</t>
  </si>
  <si>
    <t>PROJET</t>
  </si>
  <si>
    <t>Code</t>
  </si>
  <si>
    <t xml:space="preserve">TOTAL :    </t>
  </si>
  <si>
    <r>
      <t xml:space="preserve">
Mission / Lieu et objet du déplacement
</t>
    </r>
    <r>
      <rPr>
        <i/>
        <sz val="9"/>
        <rFont val="Arial"/>
        <family val="2"/>
      </rPr>
      <t>Déplacements pour action de formation: établir sur un état séparé</t>
    </r>
  </si>
  <si>
    <r>
      <t xml:space="preserve">
</t>
    </r>
    <r>
      <rPr>
        <b/>
        <i/>
        <sz val="10"/>
        <rFont val="Arial"/>
        <family val="2"/>
      </rPr>
      <t>Hôtels / Restaurants
Réceptions</t>
    </r>
    <r>
      <rPr>
        <b/>
        <i/>
        <sz val="8"/>
        <rFont val="Arial"/>
        <family val="2"/>
      </rPr>
      <t xml:space="preserve">
</t>
    </r>
    <r>
      <rPr>
        <b/>
        <sz val="7"/>
        <rFont val="Arial"/>
        <family val="2"/>
      </rPr>
      <t>TVA à renseigner uniquement sur la restauration</t>
    </r>
  </si>
  <si>
    <t>Si vous fonctionnez par code projet, merci d'actualiser le tableau dans l'onglet "Résumé par code projet"</t>
  </si>
  <si>
    <t>dont TVA</t>
  </si>
  <si>
    <t>NbreKm</t>
  </si>
  <si>
    <t>puissance</t>
  </si>
  <si>
    <t>prix</t>
  </si>
  <si>
    <t>Nombre Km</t>
  </si>
  <si>
    <t>Pour actualiser le tableau, sélectionner la cellule A7, faite clic droit "Actualiser"</t>
  </si>
  <si>
    <t>Si vous  joignez uniquement le relevé, merci d'indiquer le montant dans cette case  -&gt;</t>
  </si>
  <si>
    <t>Geoffroy</t>
  </si>
  <si>
    <t>jean-Luc</t>
  </si>
  <si>
    <t>DSI</t>
  </si>
  <si>
    <t xml:space="preserve">  31/10/2017</t>
  </si>
  <si>
    <t>Mycash Val d'Isère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</si>
</sst>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\ _ \C\V;\-#,##0\ _ \C\V"/>
    <numFmt numFmtId="166" formatCode="0.000"/>
  </numFmts>
  <fonts count="25" x14ac:knownFonts="1">
    <font>
      <sz val="10"/>
      <name val="Arial"/>
    </font>
    <font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i/>
      <sz val="9"/>
      <color indexed="16"/>
      <name val="Arial"/>
      <family val="2"/>
    </font>
    <font>
      <i/>
      <sz val="7"/>
      <name val="Arial"/>
      <family val="2"/>
    </font>
    <font>
      <b/>
      <i/>
      <u/>
      <sz val="9"/>
      <name val="Arial"/>
      <family val="2"/>
    </font>
    <font>
      <b/>
      <i/>
      <sz val="1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9"/>
      <color indexed="16"/>
      <name val="Arial"/>
      <family val="2"/>
    </font>
    <font>
      <i/>
      <sz val="9"/>
      <color theme="5" tint="-0.249977111117893"/>
      <name val="Arial"/>
      <family val="2"/>
    </font>
    <font>
      <b/>
      <sz val="7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mediumGray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mediumGray">
        <fgColor indexed="9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mediumGray">
        <fgColor indexed="9"/>
        <bgColor theme="5" tint="0.59999389629810485"/>
      </patternFill>
    </fill>
    <fill>
      <patternFill patternType="mediumGray">
        <fgColor indexed="9"/>
        <bgColor theme="6" tint="0.39997558519241921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5" tint="-0.24994659260841701"/>
      </left>
      <right style="dotted">
        <color theme="5" tint="-0.24994659260841701"/>
      </right>
      <top/>
      <bottom/>
      <diagonal/>
    </border>
    <border>
      <left style="dotted">
        <color theme="5" tint="-0.24994659260841701"/>
      </left>
      <right style="thin">
        <color theme="5" tint="-0.2499465926084170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4" fontId="6" fillId="2" borderId="7" xfId="1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Fill="1" applyBorder="1"/>
    <xf numFmtId="0" fontId="0" fillId="0" borderId="11" xfId="0" applyBorder="1"/>
    <xf numFmtId="0" fontId="0" fillId="0" borderId="12" xfId="0" applyFill="1" applyBorder="1"/>
    <xf numFmtId="0" fontId="0" fillId="0" borderId="13" xfId="0" applyBorder="1"/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left" vertical="center"/>
    </xf>
    <xf numFmtId="0" fontId="5" fillId="0" borderId="14" xfId="0" applyFont="1" applyFill="1" applyBorder="1" applyAlignment="1">
      <alignment horizontal="left" vertical="top" indent="1"/>
    </xf>
    <xf numFmtId="0" fontId="5" fillId="0" borderId="15" xfId="0" applyFont="1" applyFill="1" applyBorder="1" applyAlignment="1">
      <alignment horizontal="left" vertical="top" indent="1"/>
    </xf>
    <xf numFmtId="0" fontId="0" fillId="0" borderId="0" xfId="0" applyAlignment="1"/>
    <xf numFmtId="0" fontId="5" fillId="0" borderId="26" xfId="0" applyFont="1" applyFill="1" applyBorder="1" applyAlignment="1" applyProtection="1">
      <alignment horizontal="center" vertical="center"/>
      <protection locked="0"/>
    </xf>
    <xf numFmtId="14" fontId="5" fillId="0" borderId="2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0" xfId="0" applyFont="1" applyFill="1" applyBorder="1"/>
    <xf numFmtId="0" fontId="5" fillId="0" borderId="25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164" fontId="6" fillId="7" borderId="7" xfId="1" applyNumberFormat="1" applyFont="1" applyFill="1" applyBorder="1" applyAlignment="1">
      <alignment horizontal="center" vertical="center"/>
    </xf>
    <xf numFmtId="164" fontId="6" fillId="7" borderId="8" xfId="1" applyNumberFormat="1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164" fontId="16" fillId="4" borderId="0" xfId="1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vertical="center"/>
    </xf>
    <xf numFmtId="164" fontId="6" fillId="6" borderId="0" xfId="1" applyNumberFormat="1" applyFont="1" applyFill="1" applyBorder="1" applyAlignment="1" applyProtection="1">
      <alignment horizontal="center" vertical="center"/>
    </xf>
    <xf numFmtId="164" fontId="6" fillId="6" borderId="23" xfId="1" applyNumberFormat="1" applyFont="1" applyFill="1" applyBorder="1" applyAlignment="1" applyProtection="1">
      <alignment horizontal="center" vertical="center"/>
    </xf>
    <xf numFmtId="164" fontId="6" fillId="4" borderId="26" xfId="1" applyNumberFormat="1" applyFont="1" applyFill="1" applyBorder="1" applyAlignment="1" applyProtection="1">
      <alignment horizontal="center" vertical="center"/>
    </xf>
    <xf numFmtId="0" fontId="2" fillId="5" borderId="48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/>
    </xf>
    <xf numFmtId="166" fontId="0" fillId="0" borderId="0" xfId="0" applyNumberFormat="1"/>
    <xf numFmtId="49" fontId="15" fillId="0" borderId="0" xfId="0" applyNumberFormat="1" applyFont="1"/>
    <xf numFmtId="0" fontId="5" fillId="0" borderId="14" xfId="0" applyFont="1" applyFill="1" applyBorder="1" applyAlignment="1" applyProtection="1">
      <alignment horizontal="left" vertical="top" indent="1"/>
      <protection locked="0"/>
    </xf>
    <xf numFmtId="0" fontId="0" fillId="0" borderId="12" xfId="0" applyBorder="1" applyProtection="1">
      <protection locked="0"/>
    </xf>
    <xf numFmtId="0" fontId="15" fillId="0" borderId="0" xfId="0" applyFont="1" applyAlignment="1">
      <alignment vertical="top"/>
    </xf>
    <xf numFmtId="0" fontId="0" fillId="0" borderId="0" xfId="0" applyBorder="1"/>
    <xf numFmtId="0" fontId="15" fillId="0" borderId="46" xfId="0" applyFont="1" applyBorder="1" applyAlignment="1">
      <alignment vertical="center"/>
    </xf>
    <xf numFmtId="0" fontId="0" fillId="0" borderId="48" xfId="0" applyBorder="1"/>
    <xf numFmtId="0" fontId="15" fillId="0" borderId="50" xfId="0" applyFont="1" applyFill="1" applyBorder="1" applyAlignment="1">
      <alignment vertical="center"/>
    </xf>
    <xf numFmtId="0" fontId="0" fillId="0" borderId="49" xfId="0" applyBorder="1"/>
    <xf numFmtId="0" fontId="1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" fillId="0" borderId="46" xfId="0" applyFont="1" applyBorder="1" applyAlignment="1">
      <alignment vertical="center"/>
    </xf>
    <xf numFmtId="0" fontId="12" fillId="4" borderId="0" xfId="0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2" fillId="5" borderId="3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right" vertical="center"/>
    </xf>
    <xf numFmtId="165" fontId="6" fillId="8" borderId="39" xfId="1" applyNumberFormat="1" applyFont="1" applyFill="1" applyBorder="1" applyAlignment="1" applyProtection="1">
      <alignment horizontal="right" vertical="center"/>
      <protection locked="0"/>
    </xf>
    <xf numFmtId="166" fontId="6" fillId="8" borderId="28" xfId="1" applyNumberFormat="1" applyFont="1" applyFill="1" applyBorder="1" applyAlignment="1">
      <alignment vertical="center"/>
    </xf>
    <xf numFmtId="4" fontId="4" fillId="0" borderId="3" xfId="1" applyNumberFormat="1" applyFont="1" applyBorder="1" applyAlignment="1" applyProtection="1">
      <alignment horizontal="center" vertical="center" wrapText="1"/>
      <protection locked="0"/>
    </xf>
    <xf numFmtId="4" fontId="4" fillId="0" borderId="48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46" xfId="1" applyNumberFormat="1" applyFont="1" applyBorder="1" applyAlignment="1" applyProtection="1">
      <alignment horizontal="center" vertical="center" wrapText="1"/>
      <protection locked="0"/>
    </xf>
    <xf numFmtId="4" fontId="4" fillId="0" borderId="16" xfId="1" applyNumberFormat="1" applyFont="1" applyBorder="1" applyAlignment="1" applyProtection="1">
      <alignment horizontal="center" vertical="center" wrapText="1"/>
      <protection locked="0"/>
    </xf>
    <xf numFmtId="4" fontId="4" fillId="0" borderId="49" xfId="0" applyNumberFormat="1" applyFont="1" applyBorder="1" applyAlignment="1" applyProtection="1">
      <alignment horizontal="center" vertical="center" wrapText="1"/>
      <protection locked="0"/>
    </xf>
    <xf numFmtId="4" fontId="4" fillId="0" borderId="18" xfId="1" applyNumberFormat="1" applyFont="1" applyBorder="1" applyAlignment="1" applyProtection="1">
      <alignment horizontal="center" vertical="center" wrapText="1"/>
      <protection locked="0"/>
    </xf>
    <xf numFmtId="4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50" xfId="1" applyNumberFormat="1" applyFont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0" borderId="0" xfId="0" applyFont="1" applyAlignment="1">
      <alignment horizontal="center"/>
    </xf>
    <xf numFmtId="1" fontId="4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/>
    <xf numFmtId="0" fontId="0" fillId="0" borderId="53" xfId="0" applyBorder="1"/>
    <xf numFmtId="2" fontId="4" fillId="9" borderId="30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38" xfId="0" applyFont="1" applyFill="1" applyBorder="1" applyAlignment="1">
      <alignment horizontal="right" vertical="center"/>
    </xf>
    <xf numFmtId="0" fontId="6" fillId="5" borderId="27" xfId="0" applyFont="1" applyFill="1" applyBorder="1" applyAlignment="1">
      <alignment horizontal="right"/>
    </xf>
    <xf numFmtId="1" fontId="4" fillId="6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/>
    <xf numFmtId="0" fontId="22" fillId="0" borderId="0" xfId="0" applyFont="1" applyFill="1" applyAlignment="1">
      <alignment horizontal="left" vertical="center"/>
    </xf>
    <xf numFmtId="14" fontId="22" fillId="0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0" fillId="0" borderId="53" xfId="0" applyNumberFormat="1" applyBorder="1" applyProtection="1">
      <protection locked="0"/>
    </xf>
    <xf numFmtId="0" fontId="0" fillId="0" borderId="55" xfId="0" applyNumberFormat="1" applyBorder="1" applyProtection="1">
      <protection locked="0"/>
    </xf>
    <xf numFmtId="0" fontId="0" fillId="0" borderId="56" xfId="0" applyNumberFormat="1" applyBorder="1" applyProtection="1">
      <protection locked="0"/>
    </xf>
    <xf numFmtId="0" fontId="0" fillId="0" borderId="0" xfId="0" applyProtection="1">
      <protection locked="0"/>
    </xf>
    <xf numFmtId="44" fontId="22" fillId="6" borderId="7" xfId="1" applyFont="1" applyFill="1" applyBorder="1" applyAlignment="1" applyProtection="1">
      <alignment horizontal="center" vertical="center" wrapText="1"/>
    </xf>
    <xf numFmtId="0" fontId="24" fillId="0" borderId="0" xfId="0" applyFont="1"/>
    <xf numFmtId="44" fontId="23" fillId="0" borderId="53" xfId="0" applyNumberFormat="1" applyFont="1" applyBorder="1" applyAlignment="1" applyProtection="1">
      <alignment vertical="center"/>
      <protection locked="0"/>
    </xf>
    <xf numFmtId="44" fontId="23" fillId="0" borderId="55" xfId="0" applyNumberFormat="1" applyFont="1" applyBorder="1" applyAlignment="1" applyProtection="1">
      <alignment vertical="center"/>
      <protection locked="0"/>
    </xf>
    <xf numFmtId="44" fontId="23" fillId="0" borderId="56" xfId="0" applyNumberFormat="1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NumberFormat="1" applyFont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Fill="1" applyBorder="1" applyAlignment="1" applyProtection="1">
      <alignment vertical="center"/>
      <protection locked="0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2" fillId="4" borderId="0" xfId="0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 applyProtection="1">
      <alignment horizontal="center" vertical="center"/>
      <protection locked="0"/>
    </xf>
    <xf numFmtId="164" fontId="10" fillId="0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>
      <alignment horizontal="center" vertical="top"/>
    </xf>
    <xf numFmtId="0" fontId="5" fillId="0" borderId="23" xfId="0" applyFont="1" applyFill="1" applyBorder="1" applyAlignment="1" applyProtection="1">
      <alignment horizontal="center" vertical="top"/>
      <protection locked="0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23" xfId="0" applyFont="1" applyFill="1" applyBorder="1" applyAlignment="1">
      <alignment horizontal="center" vertical="center"/>
    </xf>
    <xf numFmtId="46" fontId="9" fillId="4" borderId="0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47" xfId="0" applyFont="1" applyFill="1" applyBorder="1" applyAlignment="1">
      <alignment horizontal="right" vertical="center"/>
    </xf>
    <xf numFmtId="0" fontId="5" fillId="3" borderId="28" xfId="0" applyFont="1" applyFill="1" applyBorder="1" applyAlignment="1">
      <alignment horizontal="right" vertical="center"/>
    </xf>
    <xf numFmtId="0" fontId="2" fillId="5" borderId="41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14" fontId="2" fillId="5" borderId="42" xfId="0" applyNumberFormat="1" applyFont="1" applyFill="1" applyBorder="1" applyAlignment="1">
      <alignment horizontal="center" vertical="center" wrapText="1"/>
    </xf>
    <xf numFmtId="14" fontId="2" fillId="5" borderId="43" xfId="0" applyNumberFormat="1" applyFont="1" applyFill="1" applyBorder="1" applyAlignment="1">
      <alignment horizontal="center" vertical="center" wrapText="1"/>
    </xf>
    <xf numFmtId="14" fontId="2" fillId="5" borderId="38" xfId="0" applyNumberFormat="1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19" fillId="5" borderId="47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 wrapText="1"/>
    </xf>
    <xf numFmtId="46" fontId="5" fillId="5" borderId="8" xfId="0" applyNumberFormat="1" applyFont="1" applyFill="1" applyBorder="1" applyAlignment="1">
      <alignment horizontal="center" vertical="center"/>
    </xf>
    <xf numFmtId="46" fontId="5" fillId="5" borderId="2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17">
    <dxf>
      <protection locked="0"/>
    </dxf>
    <dxf>
      <protection locked="0"/>
    </dxf>
    <dxf>
      <protection locked="0"/>
    </dxf>
    <dxf>
      <border>
        <vertical style="dotted">
          <color theme="5" tint="-0.24994659260841701"/>
        </vertical>
      </border>
    </dxf>
    <dxf>
      <font>
        <i/>
      </font>
    </dxf>
    <dxf>
      <font>
        <sz val="8"/>
      </font>
    </dxf>
    <dxf>
      <border>
        <left style="thin">
          <color theme="5" tint="-0.24994659260841701"/>
        </left>
        <right style="thin">
          <color theme="5" tint="-0.24994659260841701"/>
        </right>
        <vertical style="thin">
          <color theme="5" tint="-0.24994659260841701"/>
        </vertical>
      </border>
    </dxf>
    <dxf>
      <border>
        <left style="thin">
          <color theme="5" tint="-0.24994659260841701"/>
        </left>
        <right style="thin">
          <color theme="5" tint="-0.24994659260841701"/>
        </right>
      </border>
    </dxf>
    <dxf>
      <border>
        <left style="thin">
          <color theme="5" tint="-0.24994659260841701"/>
        </left>
        <right style="thin">
          <color theme="5" tint="-0.24994659260841701"/>
        </right>
      </border>
    </dxf>
    <dxf>
      <border>
        <left style="thin">
          <color theme="5" tint="-0.24994659260841701"/>
        </left>
        <right style="thin">
          <color theme="5" tint="-0.24994659260841701"/>
        </right>
      </border>
    </dxf>
    <dxf>
      <alignment vertical="center" readingOrder="0"/>
    </dxf>
    <dxf>
      <alignment vertical="center" readingOrder="0"/>
    </dxf>
    <dxf>
      <font>
        <sz val="11"/>
      </font>
    </dxf>
    <dxf>
      <font>
        <sz val="11"/>
      </font>
    </dxf>
    <dxf>
      <numFmt numFmtId="34" formatCode="_-* #,##0.00\ &quot;€&quot;_-;\-* #,##0.00\ &quot;€&quot;_-;_-* &quot;-&quot;??\ &quot;€&quot;_-;_-@_-"/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1133475</xdr:colOff>
      <xdr:row>1</xdr:row>
      <xdr:rowOff>206676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562100" cy="61625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NVAL Christine" refreshedDate="42887.363779513886" createdVersion="3" refreshedVersion="4" minRefreshableVersion="3" recordCount="27">
  <cacheSource type="worksheet">
    <worksheetSource ref="D9:K36" sheet="Détail"/>
  </cacheSource>
  <cacheFields count="8">
    <cacheField name="Code" numFmtId="1">
      <sharedItems containsNonDate="0" containsString="0" containsBlank="1" containsNumber="1" containsInteger="1" minValue="14" maxValue="2345" count="12">
        <m/>
        <n v="14" u="1"/>
        <n v="87" u="1"/>
        <n v="567" u="1"/>
        <n v="786" u="1"/>
        <n v="345" u="1"/>
        <n v="56" u="1"/>
        <n v="23" u="1"/>
        <n v="89" u="1"/>
        <n v="2345" u="1"/>
        <n v="67" u="1"/>
        <n v="678" u="1"/>
      </sharedItems>
    </cacheField>
    <cacheField name="Montant" numFmtId="4">
      <sharedItems containsNonDate="0" containsString="0" containsBlank="1"/>
    </cacheField>
    <cacheField name="NbreKm" numFmtId="4">
      <sharedItems containsNonDate="0" containsString="0" containsBlank="1"/>
    </cacheField>
    <cacheField name="Nbre de_x000a_Personnes" numFmtId="4">
      <sharedItems containsNonDate="0" containsString="0" containsBlank="1"/>
    </cacheField>
    <cacheField name="Montant2" numFmtId="4">
      <sharedItems containsNonDate="0" containsString="0" containsBlank="1"/>
    </cacheField>
    <cacheField name="dont_x000a_T.V.A." numFmtId="4">
      <sharedItems containsNonDate="0" containsString="0" containsBlank="1"/>
    </cacheField>
    <cacheField name="Montant3" numFmtId="4">
      <sharedItems containsNonDate="0" containsString="0" containsBlank="1"/>
    </cacheField>
    <cacheField name="dont_x000a_T.V.A.2" numFmtId="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  <r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showCalcMbrs="0" useAutoFormatting="1" itemPrintTitles="1" createdVersion="3" indent="0" outline="1" outlineData="1" multipleFieldFilters="0" rowHeaderCaption="PROJET">
  <location ref="A7:F10" firstHeaderRow="1" firstDataRow="2" firstDataCol="1"/>
  <pivotFields count="8">
    <pivotField axis="axisRow" showAll="0" defaultSubtotal="0">
      <items count="12">
        <item m="1" x="1"/>
        <item m="1" x="7"/>
        <item m="1" x="6"/>
        <item m="1" x="10"/>
        <item m="1" x="2"/>
        <item m="1" x="8"/>
        <item m="1" x="5"/>
        <item m="1" x="3"/>
        <item m="1" x="11"/>
        <item m="1" x="4"/>
        <item m="1" x="9"/>
        <item x="0"/>
      </items>
    </pivotField>
    <pivotField dataField="1" showAll="0"/>
    <pivotField dataField="1" showAll="0" defaultSubtotal="0"/>
    <pivotField showAll="0"/>
    <pivotField dataField="1" showAll="0"/>
    <pivotField showAll="0"/>
    <pivotField dataField="1" showAll="0"/>
    <pivotField dataField="1" showAll="0"/>
  </pivotFields>
  <rowFields count="1">
    <field x="0"/>
  </rowFields>
  <rowItems count="2">
    <i>
      <x v="1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Compte 6251" fld="1" baseField="0" baseItem="0"/>
    <dataField name="Compte 6256" fld="4" baseField="0" baseItem="0"/>
    <dataField name="Compte 6068" fld="6" baseField="0" baseItem="0"/>
    <dataField name="dont TVA" fld="7" baseField="0" baseItem="0"/>
    <dataField name="Nombre Km" fld="2" baseField="0" baseItem="11"/>
  </dataFields>
  <formats count="15">
    <format dxfId="14">
      <pivotArea grandRow="1" outline="0" collapsedLevelsAreSubtotals="1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">
      <pivotArea type="topRight" dataOnly="0" labelOnly="1" outline="0" offset="A1" fieldPosition="0"/>
    </format>
    <format dxfId="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Medium10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workbookViewId="0">
      <selection activeCell="G2" sqref="G2:I2"/>
    </sheetView>
  </sheetViews>
  <sheetFormatPr baseColWidth="10" defaultRowHeight="12.75" x14ac:dyDescent="0.2"/>
  <cols>
    <col min="1" max="1" width="6.7109375" customWidth="1"/>
    <col min="2" max="2" width="20" customWidth="1"/>
    <col min="3" max="3" width="15.7109375" customWidth="1"/>
    <col min="4" max="4" width="7.42578125" customWidth="1"/>
    <col min="5" max="6" width="7.28515625" customWidth="1"/>
    <col min="8" max="8" width="14.42578125" customWidth="1"/>
    <col min="9" max="9" width="6.7109375" customWidth="1"/>
    <col min="16" max="16" width="4.7109375" hidden="1" customWidth="1"/>
    <col min="17" max="17" width="19.5703125" hidden="1" customWidth="1"/>
    <col min="18" max="18" width="11.42578125" customWidth="1"/>
  </cols>
  <sheetData>
    <row r="1" spans="1:17" ht="33.75" customHeight="1" x14ac:dyDescent="0.2">
      <c r="G1" s="57" t="s">
        <v>47</v>
      </c>
    </row>
    <row r="2" spans="1:17" ht="18" customHeight="1" x14ac:dyDescent="0.2">
      <c r="A2" s="15"/>
      <c r="B2" s="14"/>
      <c r="C2" s="13"/>
      <c r="D2" s="13"/>
      <c r="E2" s="143" t="s">
        <v>59</v>
      </c>
      <c r="F2" s="143"/>
      <c r="G2" s="144" t="s">
        <v>35</v>
      </c>
      <c r="H2" s="144"/>
      <c r="I2" s="144"/>
    </row>
    <row r="3" spans="1:17" ht="49.5" customHeight="1" x14ac:dyDescent="0.2">
      <c r="A3" s="145" t="s">
        <v>4</v>
      </c>
      <c r="B3" s="146"/>
      <c r="C3" s="146"/>
      <c r="D3" s="146"/>
      <c r="E3" s="146"/>
      <c r="F3" s="146"/>
      <c r="G3" s="146"/>
      <c r="H3" s="146"/>
      <c r="I3" s="147"/>
    </row>
    <row r="4" spans="1:17" ht="23.25" customHeight="1" x14ac:dyDescent="0.2">
      <c r="A4" s="148"/>
      <c r="B4" s="151"/>
      <c r="C4" s="151"/>
      <c r="D4" s="151"/>
      <c r="E4" s="151"/>
      <c r="F4" s="151"/>
      <c r="G4" s="151"/>
      <c r="H4" s="151"/>
      <c r="I4" s="33"/>
    </row>
    <row r="5" spans="1:17" ht="23.25" customHeight="1" x14ac:dyDescent="0.2">
      <c r="A5" s="149"/>
      <c r="B5" s="122" t="s">
        <v>5</v>
      </c>
      <c r="C5" s="123"/>
      <c r="D5" s="23" t="s">
        <v>57</v>
      </c>
      <c r="E5" s="124"/>
      <c r="F5" s="32" t="s">
        <v>6</v>
      </c>
      <c r="G5" s="19" t="s">
        <v>46</v>
      </c>
      <c r="H5" s="34"/>
      <c r="I5" s="35"/>
      <c r="Q5" s="21" t="s">
        <v>17</v>
      </c>
    </row>
    <row r="6" spans="1:17" ht="14.25" customHeight="1" x14ac:dyDescent="0.2">
      <c r="A6" s="149"/>
      <c r="B6" s="152"/>
      <c r="C6" s="152"/>
      <c r="D6" s="152"/>
      <c r="E6" s="124"/>
      <c r="F6" s="153"/>
      <c r="G6" s="153"/>
      <c r="H6" s="153"/>
      <c r="I6" s="35"/>
      <c r="Q6" s="21" t="s">
        <v>32</v>
      </c>
    </row>
    <row r="7" spans="1:17" ht="23.25" customHeight="1" x14ac:dyDescent="0.2">
      <c r="A7" s="149"/>
      <c r="B7" s="122" t="s">
        <v>7</v>
      </c>
      <c r="C7" s="123"/>
      <c r="D7" s="23" t="s">
        <v>58</v>
      </c>
      <c r="E7" s="124"/>
      <c r="F7" s="32" t="s">
        <v>8</v>
      </c>
      <c r="G7" s="32" t="s">
        <v>9</v>
      </c>
      <c r="H7" s="32" t="s">
        <v>10</v>
      </c>
      <c r="I7" s="35"/>
      <c r="Q7" s="21" t="s">
        <v>33</v>
      </c>
    </row>
    <row r="8" spans="1:17" ht="23.25" customHeight="1" x14ac:dyDescent="0.2">
      <c r="A8" s="149"/>
      <c r="B8" s="124"/>
      <c r="C8" s="124"/>
      <c r="D8" s="124"/>
      <c r="E8" s="124"/>
      <c r="F8" s="125"/>
      <c r="G8" s="20">
        <v>43007</v>
      </c>
      <c r="H8" s="20">
        <v>43100</v>
      </c>
      <c r="I8" s="35"/>
      <c r="Q8" s="21" t="s">
        <v>34</v>
      </c>
    </row>
    <row r="9" spans="1:17" ht="23.25" customHeight="1" x14ac:dyDescent="0.2">
      <c r="A9" s="149"/>
      <c r="B9" s="126"/>
      <c r="C9" s="126"/>
      <c r="D9" s="126"/>
      <c r="E9" s="126"/>
      <c r="F9" s="126"/>
      <c r="G9" s="126"/>
      <c r="H9" s="126"/>
      <c r="I9" s="35"/>
      <c r="Q9" s="21" t="s">
        <v>35</v>
      </c>
    </row>
    <row r="10" spans="1:17" ht="23.25" customHeight="1" x14ac:dyDescent="0.2">
      <c r="A10" s="149"/>
      <c r="B10" s="32" t="s">
        <v>11</v>
      </c>
      <c r="C10" s="122" t="s">
        <v>12</v>
      </c>
      <c r="D10" s="127"/>
      <c r="E10" s="122" t="s">
        <v>52</v>
      </c>
      <c r="F10" s="123"/>
      <c r="G10" s="123"/>
      <c r="H10" s="127"/>
      <c r="I10" s="35"/>
      <c r="Q10" s="21" t="s">
        <v>36</v>
      </c>
    </row>
    <row r="11" spans="1:17" ht="23.25" customHeight="1" x14ac:dyDescent="0.2">
      <c r="A11" s="149"/>
      <c r="B11" s="19" t="s">
        <v>89</v>
      </c>
      <c r="C11" s="137" t="s">
        <v>90</v>
      </c>
      <c r="D11" s="138"/>
      <c r="E11" s="137" t="s">
        <v>91</v>
      </c>
      <c r="F11" s="139"/>
      <c r="G11" s="139"/>
      <c r="H11" s="138"/>
      <c r="I11" s="35"/>
    </row>
    <row r="12" spans="1:17" ht="23.25" customHeight="1" x14ac:dyDescent="0.2">
      <c r="A12" s="150"/>
      <c r="B12" s="140"/>
      <c r="C12" s="140"/>
      <c r="D12" s="140"/>
      <c r="E12" s="140"/>
      <c r="F12" s="140"/>
      <c r="G12" s="140"/>
      <c r="H12" s="140"/>
      <c r="I12" s="36"/>
    </row>
    <row r="13" spans="1:17" ht="23.25" customHeight="1" x14ac:dyDescent="0.2">
      <c r="A13" s="122" t="s">
        <v>13</v>
      </c>
      <c r="B13" s="123"/>
      <c r="C13" s="123"/>
      <c r="D13" s="123"/>
      <c r="E13" s="123"/>
      <c r="F13" s="123"/>
      <c r="G13" s="123"/>
      <c r="H13" s="123"/>
      <c r="I13" s="127"/>
      <c r="Q13" t="s">
        <v>57</v>
      </c>
    </row>
    <row r="14" spans="1:17" ht="23.25" customHeight="1" x14ac:dyDescent="0.2">
      <c r="A14" s="37"/>
      <c r="B14" s="38"/>
      <c r="C14" s="38"/>
      <c r="D14" s="38"/>
      <c r="E14" s="38"/>
      <c r="F14" s="38"/>
      <c r="G14" s="38"/>
      <c r="H14" s="42" t="s">
        <v>21</v>
      </c>
      <c r="I14" s="46"/>
      <c r="Q14" t="s">
        <v>58</v>
      </c>
    </row>
    <row r="15" spans="1:17" ht="23.25" customHeight="1" x14ac:dyDescent="0.2">
      <c r="A15" s="39"/>
      <c r="B15" s="154" t="str">
        <f>Détail!E5</f>
        <v>6251 : Voyage et déplacement</v>
      </c>
      <c r="C15" s="134"/>
      <c r="D15" s="134"/>
      <c r="E15" s="142">
        <f>+Détail!E38+Détail!F38</f>
        <v>0</v>
      </c>
      <c r="F15" s="142"/>
      <c r="G15" s="43" t="s">
        <v>14</v>
      </c>
      <c r="H15" s="43"/>
      <c r="I15" s="35"/>
    </row>
    <row r="16" spans="1:17" ht="23.25" customHeight="1" x14ac:dyDescent="0.2">
      <c r="A16" s="39"/>
      <c r="B16" s="134" t="str">
        <f>Détail!G5</f>
        <v>6256 : Mission et réception</v>
      </c>
      <c r="C16" s="134"/>
      <c r="D16" s="134"/>
      <c r="E16" s="142">
        <f>+Détail!H38</f>
        <v>0</v>
      </c>
      <c r="F16" s="142"/>
      <c r="G16" s="43" t="s">
        <v>14</v>
      </c>
      <c r="H16" s="47">
        <f>Détail!I38</f>
        <v>0</v>
      </c>
      <c r="I16" s="35"/>
    </row>
    <row r="17" spans="1:9" ht="23.25" customHeight="1" x14ac:dyDescent="0.2">
      <c r="A17" s="39"/>
      <c r="B17" s="134" t="str">
        <f>Détail!J5</f>
        <v>6068 : Autres fournitures</v>
      </c>
      <c r="C17" s="134"/>
      <c r="D17" s="134"/>
      <c r="E17" s="142">
        <f>+Détail!J38</f>
        <v>0</v>
      </c>
      <c r="F17" s="142"/>
      <c r="G17" s="43" t="s">
        <v>14</v>
      </c>
      <c r="H17" s="48">
        <f>Détail!K38</f>
        <v>0</v>
      </c>
      <c r="I17" s="35"/>
    </row>
    <row r="18" spans="1:9" ht="23.25" customHeight="1" x14ac:dyDescent="0.2">
      <c r="A18" s="141" t="s">
        <v>88</v>
      </c>
      <c r="B18" s="141"/>
      <c r="C18" s="86"/>
      <c r="D18" s="67" t="s">
        <v>15</v>
      </c>
      <c r="E18" s="142">
        <f>SUM(E15:E17)</f>
        <v>0</v>
      </c>
      <c r="F18" s="142"/>
      <c r="G18" s="43" t="s">
        <v>14</v>
      </c>
      <c r="H18" s="49">
        <f>H16+H17</f>
        <v>0</v>
      </c>
      <c r="I18" s="35"/>
    </row>
    <row r="19" spans="1:9" ht="23.25" customHeight="1" x14ac:dyDescent="0.2">
      <c r="A19" s="141"/>
      <c r="B19" s="141"/>
      <c r="C19" s="134" t="s">
        <v>20</v>
      </c>
      <c r="D19" s="134"/>
      <c r="E19" s="135"/>
      <c r="F19" s="136"/>
      <c r="G19" s="43" t="s">
        <v>14</v>
      </c>
      <c r="H19" s="44"/>
      <c r="I19" s="35"/>
    </row>
    <row r="20" spans="1:9" ht="23.25" customHeight="1" x14ac:dyDescent="0.2">
      <c r="A20" s="84"/>
      <c r="B20" s="85"/>
      <c r="C20" s="134" t="s">
        <v>54</v>
      </c>
      <c r="D20" s="134"/>
      <c r="E20" s="135"/>
      <c r="F20" s="136"/>
      <c r="G20" s="43" t="s">
        <v>66</v>
      </c>
      <c r="H20" s="45"/>
      <c r="I20" s="35"/>
    </row>
    <row r="21" spans="1:9" ht="23.25" customHeight="1" x14ac:dyDescent="0.2">
      <c r="A21" s="39"/>
      <c r="B21" s="131" t="s">
        <v>16</v>
      </c>
      <c r="C21" s="131"/>
      <c r="D21" s="131"/>
      <c r="E21" s="132">
        <f>E18+E19</f>
        <v>0</v>
      </c>
      <c r="F21" s="132"/>
      <c r="G21" s="133" t="s">
        <v>14</v>
      </c>
      <c r="H21" s="133"/>
      <c r="I21" s="35"/>
    </row>
    <row r="22" spans="1:9" ht="23.25" customHeight="1" x14ac:dyDescent="0.2">
      <c r="A22" s="40"/>
      <c r="B22" s="41"/>
      <c r="C22" s="41"/>
      <c r="D22" s="41"/>
      <c r="E22" s="41"/>
      <c r="F22" s="41"/>
      <c r="G22" s="41"/>
      <c r="H22" s="41"/>
      <c r="I22" s="36"/>
    </row>
    <row r="23" spans="1:9" ht="13.5" thickBot="1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ht="61.5" customHeight="1" thickTop="1" x14ac:dyDescent="0.2">
      <c r="A24" s="16" t="s">
        <v>31</v>
      </c>
      <c r="B24" s="9"/>
      <c r="C24" s="9"/>
      <c r="D24" s="9"/>
      <c r="E24" s="10"/>
      <c r="F24" s="55" t="s">
        <v>51</v>
      </c>
      <c r="G24" s="56"/>
      <c r="H24" s="56"/>
      <c r="I24" s="12"/>
    </row>
    <row r="25" spans="1:9" ht="20.25" customHeight="1" thickBot="1" x14ac:dyDescent="0.25">
      <c r="A25" s="17" t="s">
        <v>63</v>
      </c>
      <c r="B25" s="121">
        <v>43039</v>
      </c>
      <c r="C25" s="7"/>
      <c r="D25" s="7"/>
      <c r="E25" s="8"/>
      <c r="F25" s="17" t="s">
        <v>63</v>
      </c>
      <c r="G25" s="128" t="s">
        <v>92</v>
      </c>
      <c r="H25" s="128"/>
      <c r="I25" s="11"/>
    </row>
    <row r="26" spans="1:9" ht="7.5" customHeight="1" thickTop="1" x14ac:dyDescent="0.2"/>
    <row r="27" spans="1:9" x14ac:dyDescent="0.2">
      <c r="A27" s="21" t="s">
        <v>22</v>
      </c>
      <c r="B27" s="21" t="s">
        <v>37</v>
      </c>
    </row>
    <row r="28" spans="1:9" x14ac:dyDescent="0.2">
      <c r="A28" s="22" t="s">
        <v>23</v>
      </c>
      <c r="B28" s="21" t="s">
        <v>24</v>
      </c>
    </row>
    <row r="29" spans="1:9" x14ac:dyDescent="0.2">
      <c r="A29" s="22" t="s">
        <v>25</v>
      </c>
      <c r="B29" s="21" t="s">
        <v>27</v>
      </c>
    </row>
    <row r="30" spans="1:9" x14ac:dyDescent="0.2">
      <c r="A30" s="104" t="s">
        <v>26</v>
      </c>
      <c r="B30" s="63" t="s">
        <v>55</v>
      </c>
    </row>
    <row r="31" spans="1:9" ht="13.5" thickBot="1" x14ac:dyDescent="0.25"/>
    <row r="32" spans="1:9" ht="18" customHeight="1" x14ac:dyDescent="0.2">
      <c r="F32" s="58"/>
      <c r="G32" s="129" t="s">
        <v>48</v>
      </c>
      <c r="H32" s="130"/>
      <c r="I32" s="58"/>
    </row>
    <row r="33" spans="6:9" ht="18" customHeight="1" x14ac:dyDescent="0.2">
      <c r="F33" s="58"/>
      <c r="G33" s="59" t="s">
        <v>49</v>
      </c>
      <c r="H33" s="60"/>
      <c r="I33" s="58"/>
    </row>
    <row r="34" spans="6:9" ht="18" customHeight="1" x14ac:dyDescent="0.2">
      <c r="F34" s="58"/>
      <c r="G34" s="66" t="s">
        <v>60</v>
      </c>
      <c r="H34" s="60"/>
      <c r="I34" s="58"/>
    </row>
    <row r="35" spans="6:9" ht="18" customHeight="1" thickBot="1" x14ac:dyDescent="0.25">
      <c r="F35" s="58"/>
      <c r="G35" s="61" t="s">
        <v>50</v>
      </c>
      <c r="H35" s="62"/>
      <c r="I35" s="58"/>
    </row>
    <row r="36" spans="6:9" x14ac:dyDescent="0.2">
      <c r="F36" s="58"/>
      <c r="G36" s="58"/>
      <c r="H36" s="58"/>
      <c r="I36" s="58"/>
    </row>
    <row r="37" spans="6:9" x14ac:dyDescent="0.2">
      <c r="F37" s="58"/>
      <c r="G37" s="58"/>
      <c r="H37" s="58"/>
      <c r="I37" s="58"/>
    </row>
  </sheetData>
  <sheetProtection password="CC34" sheet="1" objects="1" scenarios="1" selectLockedCells="1"/>
  <mergeCells count="35">
    <mergeCell ref="E2:F2"/>
    <mergeCell ref="G2:I2"/>
    <mergeCell ref="E17:F17"/>
    <mergeCell ref="E16:F16"/>
    <mergeCell ref="A13:I13"/>
    <mergeCell ref="A3:I3"/>
    <mergeCell ref="A4:A12"/>
    <mergeCell ref="B4:H4"/>
    <mergeCell ref="B5:C5"/>
    <mergeCell ref="E5:E7"/>
    <mergeCell ref="B6:D6"/>
    <mergeCell ref="F6:H6"/>
    <mergeCell ref="B16:D16"/>
    <mergeCell ref="B17:D17"/>
    <mergeCell ref="B15:D15"/>
    <mergeCell ref="E15:F15"/>
    <mergeCell ref="C20:D20"/>
    <mergeCell ref="E20:F20"/>
    <mergeCell ref="C11:D11"/>
    <mergeCell ref="E11:H11"/>
    <mergeCell ref="B12:H12"/>
    <mergeCell ref="A18:B19"/>
    <mergeCell ref="E18:F18"/>
    <mergeCell ref="C19:D19"/>
    <mergeCell ref="E19:F19"/>
    <mergeCell ref="G25:H25"/>
    <mergeCell ref="G32:H32"/>
    <mergeCell ref="B21:D21"/>
    <mergeCell ref="E21:F21"/>
    <mergeCell ref="G21:H21"/>
    <mergeCell ref="B7:C7"/>
    <mergeCell ref="B8:F8"/>
    <mergeCell ref="B9:H9"/>
    <mergeCell ref="C10:D10"/>
    <mergeCell ref="E10:H10"/>
  </mergeCells>
  <phoneticPr fontId="0" type="noConversion"/>
  <conditionalFormatting sqref="G2:I2 D5 D7 G8:H8 B11:H11 E19:F20">
    <cfRule type="containsBlanks" dxfId="16" priority="5">
      <formula>LEN(TRIM(B2))=0</formula>
    </cfRule>
  </conditionalFormatting>
  <dataValidations xWindow="507" yWindow="267" count="2">
    <dataValidation type="list" allowBlank="1" showInputMessage="1" showErrorMessage="1" promptTitle="Sélectionner votre société" prompt="dans la liste" sqref="G2:I2">
      <formula1>Liste_Entreprise</formula1>
    </dataValidation>
    <dataValidation type="list" allowBlank="1" showInputMessage="1" showErrorMessage="1" sqref="D5 D7">
      <formula1>o_n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36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tabSelected="1" zoomScaleNormal="100" workbookViewId="0">
      <selection activeCell="D10" sqref="D10"/>
    </sheetView>
  </sheetViews>
  <sheetFormatPr baseColWidth="10" defaultRowHeight="12.75" x14ac:dyDescent="0.2"/>
  <cols>
    <col min="1" max="1" width="9.85546875" customWidth="1"/>
    <col min="3" max="3" width="58.140625" customWidth="1"/>
    <col min="4" max="4" width="11" bestFit="1" customWidth="1"/>
    <col min="5" max="5" width="15.28515625" customWidth="1"/>
    <col min="6" max="6" width="12.42578125" customWidth="1"/>
    <col min="7" max="7" width="14.5703125" customWidth="1"/>
    <col min="8" max="8" width="11.85546875" customWidth="1"/>
    <col min="9" max="9" width="10.7109375" customWidth="1"/>
    <col min="10" max="10" width="14.5703125" customWidth="1"/>
    <col min="11" max="11" width="12" customWidth="1"/>
    <col min="12" max="13" width="11.42578125" customWidth="1"/>
    <col min="14" max="14" width="0" hidden="1" customWidth="1"/>
    <col min="15" max="15" width="12.42578125" hidden="1" customWidth="1"/>
  </cols>
  <sheetData>
    <row r="1" spans="1:15" s="90" customFormat="1" ht="16.5" customHeight="1" x14ac:dyDescent="0.2">
      <c r="I1" s="65" t="s">
        <v>61</v>
      </c>
      <c r="J1" s="87" t="s">
        <v>63</v>
      </c>
      <c r="K1" s="91"/>
    </row>
    <row r="2" spans="1:15" s="90" customFormat="1" ht="16.5" customHeight="1" x14ac:dyDescent="0.2">
      <c r="B2" s="105" t="str">
        <f>CONCATENATE(Récap!B11," ",Récap!C11)</f>
        <v>Geoffroy jean-Luc</v>
      </c>
      <c r="I2" s="107" t="s">
        <v>68</v>
      </c>
      <c r="J2" s="92" t="s">
        <v>64</v>
      </c>
      <c r="K2" s="91"/>
    </row>
    <row r="3" spans="1:15" s="90" customFormat="1" ht="16.5" customHeight="1" x14ac:dyDescent="0.2">
      <c r="A3" s="64" t="s">
        <v>59</v>
      </c>
      <c r="B3" s="106" t="str">
        <f>IFERROR(VLOOKUP(Récap!G2,Liste_Entreprise,1,FALSE),"")</f>
        <v>CDA Domaine Skiable</v>
      </c>
      <c r="E3" s="13"/>
      <c r="J3" s="70" t="s">
        <v>67</v>
      </c>
      <c r="K3" s="68"/>
    </row>
    <row r="4" spans="1:15" ht="8.25" customHeight="1" thickBot="1" x14ac:dyDescent="0.25">
      <c r="B4" s="64"/>
      <c r="C4" s="15"/>
      <c r="E4" s="13"/>
      <c r="G4" s="88"/>
      <c r="H4" s="89"/>
      <c r="I4" s="65"/>
      <c r="J4" s="13"/>
    </row>
    <row r="5" spans="1:15" s="18" customFormat="1" ht="31.5" customHeight="1" thickBot="1" x14ac:dyDescent="0.25">
      <c r="A5" s="166" t="s">
        <v>45</v>
      </c>
      <c r="B5" s="167"/>
      <c r="C5" s="167"/>
      <c r="D5" s="168"/>
      <c r="E5" s="176" t="s">
        <v>28</v>
      </c>
      <c r="F5" s="177"/>
      <c r="G5" s="178" t="s">
        <v>29</v>
      </c>
      <c r="H5" s="179"/>
      <c r="I5" s="180"/>
      <c r="J5" s="178" t="s">
        <v>30</v>
      </c>
      <c r="K5" s="180"/>
    </row>
    <row r="6" spans="1:15" ht="12.75" customHeight="1" thickBot="1" x14ac:dyDescent="0.25">
      <c r="A6" s="158" t="s">
        <v>53</v>
      </c>
      <c r="B6" s="160" t="s">
        <v>0</v>
      </c>
      <c r="C6" s="163" t="s">
        <v>79</v>
      </c>
      <c r="D6" s="158" t="s">
        <v>76</v>
      </c>
      <c r="E6" s="101" t="s">
        <v>18</v>
      </c>
      <c r="F6" s="71" t="s">
        <v>42</v>
      </c>
      <c r="G6" s="181" t="s">
        <v>80</v>
      </c>
      <c r="H6" s="182"/>
      <c r="I6" s="183"/>
      <c r="J6" s="170" t="s">
        <v>65</v>
      </c>
      <c r="K6" s="171"/>
    </row>
    <row r="7" spans="1:15" ht="12.75" customHeight="1" thickBot="1" x14ac:dyDescent="0.25">
      <c r="A7" s="159"/>
      <c r="B7" s="161"/>
      <c r="C7" s="164"/>
      <c r="D7" s="159"/>
      <c r="E7" s="102" t="s">
        <v>56</v>
      </c>
      <c r="F7" s="72">
        <f>IF(F6&lt;&gt;0,VLOOKUP(F6,Tableau_Tarif,2,0),0)</f>
        <v>0.59499999999999997</v>
      </c>
      <c r="G7" s="181"/>
      <c r="H7" s="182"/>
      <c r="I7" s="183"/>
      <c r="J7" s="172"/>
      <c r="K7" s="173"/>
    </row>
    <row r="8" spans="1:15" ht="31.5" x14ac:dyDescent="0.2">
      <c r="A8" s="159"/>
      <c r="B8" s="161"/>
      <c r="C8" s="164"/>
      <c r="D8" s="159"/>
      <c r="E8" s="24" t="s">
        <v>19</v>
      </c>
      <c r="F8" s="50" t="s">
        <v>44</v>
      </c>
      <c r="G8" s="184"/>
      <c r="H8" s="185"/>
      <c r="I8" s="186"/>
      <c r="J8" s="174"/>
      <c r="K8" s="175"/>
    </row>
    <row r="9" spans="1:15" ht="21.75" thickBot="1" x14ac:dyDescent="0.25">
      <c r="A9" s="169"/>
      <c r="B9" s="162"/>
      <c r="C9" s="165"/>
      <c r="D9" s="69" t="s">
        <v>77</v>
      </c>
      <c r="E9" s="25" t="s">
        <v>1</v>
      </c>
      <c r="F9" s="51" t="s">
        <v>83</v>
      </c>
      <c r="G9" s="26" t="s">
        <v>2</v>
      </c>
      <c r="H9" s="27" t="s">
        <v>1</v>
      </c>
      <c r="I9" s="28" t="s">
        <v>3</v>
      </c>
      <c r="J9" s="52" t="s">
        <v>1</v>
      </c>
      <c r="K9" s="28" t="s">
        <v>3</v>
      </c>
      <c r="N9" t="s">
        <v>84</v>
      </c>
      <c r="O9" t="s">
        <v>85</v>
      </c>
    </row>
    <row r="10" spans="1:15" ht="20.25" customHeight="1" x14ac:dyDescent="0.2">
      <c r="A10" s="29"/>
      <c r="B10" s="1">
        <v>43087</v>
      </c>
      <c r="C10" s="2" t="s">
        <v>93</v>
      </c>
      <c r="D10" s="97"/>
      <c r="E10" s="73"/>
      <c r="F10" s="74"/>
      <c r="G10" s="119"/>
      <c r="H10" s="76"/>
      <c r="I10" s="77"/>
      <c r="J10" s="78"/>
      <c r="K10" s="77"/>
      <c r="O10">
        <v>0</v>
      </c>
    </row>
    <row r="11" spans="1:15" ht="20.25" customHeight="1" x14ac:dyDescent="0.2">
      <c r="A11" s="29"/>
      <c r="B11" s="1"/>
      <c r="C11" s="2"/>
      <c r="D11" s="97"/>
      <c r="E11" s="73"/>
      <c r="F11" s="74"/>
      <c r="G11" s="119"/>
      <c r="H11" s="76"/>
      <c r="I11" s="77"/>
      <c r="J11" s="78"/>
      <c r="K11" s="77"/>
      <c r="N11" s="54" t="s">
        <v>43</v>
      </c>
      <c r="O11" s="53">
        <v>0.115</v>
      </c>
    </row>
    <row r="12" spans="1:15" ht="20.25" customHeight="1" x14ac:dyDescent="0.2">
      <c r="A12" s="29"/>
      <c r="B12" s="1"/>
      <c r="C12" s="2"/>
      <c r="D12" s="103"/>
      <c r="E12" s="73"/>
      <c r="F12" s="74"/>
      <c r="G12" s="75"/>
      <c r="H12" s="76"/>
      <c r="I12" s="77"/>
      <c r="J12" s="78"/>
      <c r="K12" s="77"/>
      <c r="N12" s="54" t="s">
        <v>38</v>
      </c>
      <c r="O12" s="53">
        <v>0.41</v>
      </c>
    </row>
    <row r="13" spans="1:15" ht="20.25" customHeight="1" x14ac:dyDescent="0.2">
      <c r="A13" s="29"/>
      <c r="B13" s="1"/>
      <c r="C13" s="2"/>
      <c r="D13" s="97"/>
      <c r="E13" s="73"/>
      <c r="F13" s="74"/>
      <c r="G13" s="75"/>
      <c r="H13" s="76"/>
      <c r="I13" s="77"/>
      <c r="J13" s="78"/>
      <c r="K13" s="77"/>
      <c r="N13" s="54" t="s">
        <v>39</v>
      </c>
      <c r="O13" s="53">
        <v>0.49299999999999999</v>
      </c>
    </row>
    <row r="14" spans="1:15" ht="20.25" customHeight="1" x14ac:dyDescent="0.2">
      <c r="A14" s="29"/>
      <c r="B14" s="1"/>
      <c r="C14" s="2"/>
      <c r="D14" s="97"/>
      <c r="E14" s="73"/>
      <c r="F14" s="74"/>
      <c r="G14" s="75"/>
      <c r="H14" s="76"/>
      <c r="I14" s="77"/>
      <c r="J14" s="78"/>
      <c r="K14" s="77"/>
      <c r="N14" s="54" t="s">
        <v>40</v>
      </c>
      <c r="O14" s="53">
        <v>0.54300000000000004</v>
      </c>
    </row>
    <row r="15" spans="1:15" ht="20.25" customHeight="1" x14ac:dyDescent="0.2">
      <c r="A15" s="29"/>
      <c r="B15" s="1"/>
      <c r="C15" s="2"/>
      <c r="D15" s="97"/>
      <c r="E15" s="73"/>
      <c r="F15" s="74"/>
      <c r="G15" s="119"/>
      <c r="H15" s="76"/>
      <c r="I15" s="77"/>
      <c r="J15" s="78"/>
      <c r="K15" s="77"/>
      <c r="N15" s="54" t="s">
        <v>41</v>
      </c>
      <c r="O15" s="53">
        <v>0.56799999999999995</v>
      </c>
    </row>
    <row r="16" spans="1:15" ht="20.25" customHeight="1" x14ac:dyDescent="0.2">
      <c r="A16" s="29"/>
      <c r="B16" s="1"/>
      <c r="C16" s="2"/>
      <c r="D16" s="97"/>
      <c r="E16" s="73"/>
      <c r="F16" s="74"/>
      <c r="G16" s="119"/>
      <c r="H16" s="76"/>
      <c r="I16" s="77"/>
      <c r="J16" s="75"/>
      <c r="K16" s="77"/>
      <c r="N16" s="54" t="s">
        <v>42</v>
      </c>
      <c r="O16" s="53">
        <v>0.59499999999999997</v>
      </c>
    </row>
    <row r="17" spans="1:11" ht="20.25" customHeight="1" x14ac:dyDescent="0.2">
      <c r="A17" s="29"/>
      <c r="B17" s="1"/>
      <c r="C17" s="2"/>
      <c r="D17" s="97"/>
      <c r="E17" s="73"/>
      <c r="F17" s="74"/>
      <c r="G17" s="119"/>
      <c r="H17" s="76"/>
      <c r="I17" s="77"/>
      <c r="J17" s="78"/>
      <c r="K17" s="77"/>
    </row>
    <row r="18" spans="1:11" ht="20.25" customHeight="1" x14ac:dyDescent="0.2">
      <c r="A18" s="29"/>
      <c r="B18" s="1"/>
      <c r="C18" s="2"/>
      <c r="D18" s="97"/>
      <c r="E18" s="73"/>
      <c r="F18" s="74"/>
      <c r="G18" s="119"/>
      <c r="H18" s="76"/>
      <c r="I18" s="77"/>
      <c r="J18" s="78"/>
      <c r="K18" s="77"/>
    </row>
    <row r="19" spans="1:11" ht="20.25" customHeight="1" x14ac:dyDescent="0.2">
      <c r="A19" s="29"/>
      <c r="B19" s="1"/>
      <c r="C19" s="2"/>
      <c r="D19" s="97"/>
      <c r="E19" s="73"/>
      <c r="F19" s="74"/>
      <c r="G19" s="119"/>
      <c r="H19" s="76"/>
      <c r="I19" s="77"/>
      <c r="J19" s="78"/>
      <c r="K19" s="77"/>
    </row>
    <row r="20" spans="1:11" ht="20.25" customHeight="1" x14ac:dyDescent="0.2">
      <c r="A20" s="29"/>
      <c r="B20" s="1"/>
      <c r="C20" s="2"/>
      <c r="D20" s="97"/>
      <c r="E20" s="73"/>
      <c r="F20" s="74"/>
      <c r="G20" s="119"/>
      <c r="H20" s="76"/>
      <c r="I20" s="77"/>
      <c r="J20" s="78"/>
      <c r="K20" s="77"/>
    </row>
    <row r="21" spans="1:11" ht="20.25" customHeight="1" x14ac:dyDescent="0.2">
      <c r="A21" s="29"/>
      <c r="B21" s="1"/>
      <c r="C21" s="2"/>
      <c r="D21" s="97"/>
      <c r="E21" s="73"/>
      <c r="F21" s="74"/>
      <c r="G21" s="119"/>
      <c r="H21" s="76"/>
      <c r="I21" s="77"/>
      <c r="J21" s="78"/>
      <c r="K21" s="77"/>
    </row>
    <row r="22" spans="1:11" ht="20.25" customHeight="1" x14ac:dyDescent="0.2">
      <c r="A22" s="29"/>
      <c r="B22" s="1"/>
      <c r="C22" s="2"/>
      <c r="D22" s="97"/>
      <c r="E22" s="73"/>
      <c r="F22" s="74"/>
      <c r="G22" s="119"/>
      <c r="H22" s="76"/>
      <c r="I22" s="77"/>
      <c r="J22" s="78"/>
      <c r="K22" s="77"/>
    </row>
    <row r="23" spans="1:11" ht="20.25" customHeight="1" x14ac:dyDescent="0.2">
      <c r="A23" s="29"/>
      <c r="B23" s="1"/>
      <c r="C23" s="2"/>
      <c r="D23" s="97"/>
      <c r="E23" s="73"/>
      <c r="F23" s="74"/>
      <c r="G23" s="119"/>
      <c r="H23" s="76"/>
      <c r="I23" s="77"/>
      <c r="J23" s="78"/>
      <c r="K23" s="77"/>
    </row>
    <row r="24" spans="1:11" ht="20.25" customHeight="1" x14ac:dyDescent="0.2">
      <c r="A24" s="29"/>
      <c r="B24" s="1"/>
      <c r="C24" s="2"/>
      <c r="D24" s="97"/>
      <c r="E24" s="73"/>
      <c r="F24" s="74"/>
      <c r="G24" s="119"/>
      <c r="H24" s="76"/>
      <c r="I24" s="77"/>
      <c r="J24" s="78"/>
      <c r="K24" s="77"/>
    </row>
    <row r="25" spans="1:11" ht="20.25" customHeight="1" x14ac:dyDescent="0.2">
      <c r="A25" s="29"/>
      <c r="B25" s="1"/>
      <c r="C25" s="2"/>
      <c r="D25" s="97"/>
      <c r="E25" s="73"/>
      <c r="F25" s="74"/>
      <c r="G25" s="119"/>
      <c r="H25" s="76"/>
      <c r="I25" s="77"/>
      <c r="J25" s="78"/>
      <c r="K25" s="77"/>
    </row>
    <row r="26" spans="1:11" ht="20.25" customHeight="1" x14ac:dyDescent="0.2">
      <c r="A26" s="29"/>
      <c r="B26" s="1"/>
      <c r="C26" s="2"/>
      <c r="D26" s="97"/>
      <c r="E26" s="73"/>
      <c r="F26" s="74"/>
      <c r="G26" s="119"/>
      <c r="H26" s="76"/>
      <c r="I26" s="77"/>
      <c r="J26" s="78"/>
      <c r="K26" s="77"/>
    </row>
    <row r="27" spans="1:11" ht="20.25" customHeight="1" x14ac:dyDescent="0.2">
      <c r="A27" s="29"/>
      <c r="B27" s="1"/>
      <c r="C27" s="2"/>
      <c r="D27" s="97"/>
      <c r="E27" s="73"/>
      <c r="F27" s="74"/>
      <c r="G27" s="119"/>
      <c r="H27" s="76"/>
      <c r="I27" s="77"/>
      <c r="J27" s="78"/>
      <c r="K27" s="77"/>
    </row>
    <row r="28" spans="1:11" ht="20.25" customHeight="1" x14ac:dyDescent="0.2">
      <c r="A28" s="29"/>
      <c r="B28" s="1"/>
      <c r="C28" s="2"/>
      <c r="D28" s="97"/>
      <c r="E28" s="73"/>
      <c r="F28" s="74"/>
      <c r="G28" s="119"/>
      <c r="H28" s="76"/>
      <c r="I28" s="77"/>
      <c r="J28" s="78"/>
      <c r="K28" s="77"/>
    </row>
    <row r="29" spans="1:11" ht="20.25" customHeight="1" x14ac:dyDescent="0.2">
      <c r="A29" s="29"/>
      <c r="B29" s="1"/>
      <c r="C29" s="2"/>
      <c r="D29" s="97"/>
      <c r="E29" s="73"/>
      <c r="F29" s="74"/>
      <c r="G29" s="119"/>
      <c r="H29" s="76"/>
      <c r="I29" s="77"/>
      <c r="J29" s="78"/>
      <c r="K29" s="77"/>
    </row>
    <row r="30" spans="1:11" ht="20.25" customHeight="1" x14ac:dyDescent="0.2">
      <c r="A30" s="29"/>
      <c r="B30" s="1"/>
      <c r="C30" s="2"/>
      <c r="D30" s="97"/>
      <c r="E30" s="73"/>
      <c r="F30" s="74"/>
      <c r="G30" s="119"/>
      <c r="H30" s="76"/>
      <c r="I30" s="77"/>
      <c r="J30" s="78"/>
      <c r="K30" s="77"/>
    </row>
    <row r="31" spans="1:11" ht="20.25" customHeight="1" x14ac:dyDescent="0.2">
      <c r="A31" s="29"/>
      <c r="B31" s="1"/>
      <c r="C31" s="2"/>
      <c r="D31" s="97"/>
      <c r="E31" s="73"/>
      <c r="F31" s="74"/>
      <c r="G31" s="119"/>
      <c r="H31" s="76"/>
      <c r="I31" s="77"/>
      <c r="J31" s="78"/>
      <c r="K31" s="77"/>
    </row>
    <row r="32" spans="1:11" ht="20.25" customHeight="1" x14ac:dyDescent="0.2">
      <c r="A32" s="29"/>
      <c r="B32" s="1"/>
      <c r="C32" s="2"/>
      <c r="D32" s="97"/>
      <c r="E32" s="73"/>
      <c r="F32" s="74"/>
      <c r="G32" s="119"/>
      <c r="H32" s="76"/>
      <c r="I32" s="77"/>
      <c r="J32" s="78"/>
      <c r="K32" s="77"/>
    </row>
    <row r="33" spans="1:11" ht="20.25" customHeight="1" x14ac:dyDescent="0.2">
      <c r="A33" s="29"/>
      <c r="B33" s="1"/>
      <c r="C33" s="2"/>
      <c r="D33" s="97"/>
      <c r="E33" s="73"/>
      <c r="F33" s="74"/>
      <c r="G33" s="119"/>
      <c r="H33" s="76"/>
      <c r="I33" s="77"/>
      <c r="J33" s="78"/>
      <c r="K33" s="77"/>
    </row>
    <row r="34" spans="1:11" ht="20.25" customHeight="1" x14ac:dyDescent="0.2">
      <c r="A34" s="29"/>
      <c r="B34" s="1"/>
      <c r="C34" s="2"/>
      <c r="D34" s="97"/>
      <c r="E34" s="73"/>
      <c r="F34" s="74"/>
      <c r="G34" s="119"/>
      <c r="H34" s="76"/>
      <c r="I34" s="77"/>
      <c r="J34" s="78"/>
      <c r="K34" s="77"/>
    </row>
    <row r="35" spans="1:11" ht="20.25" customHeight="1" x14ac:dyDescent="0.2">
      <c r="A35" s="29"/>
      <c r="B35" s="1"/>
      <c r="C35" s="2"/>
      <c r="D35" s="97"/>
      <c r="E35" s="73"/>
      <c r="F35" s="74"/>
      <c r="G35" s="119"/>
      <c r="H35" s="76"/>
      <c r="I35" s="77"/>
      <c r="J35" s="78"/>
      <c r="K35" s="77"/>
    </row>
    <row r="36" spans="1:11" ht="20.25" customHeight="1" thickBot="1" x14ac:dyDescent="0.25">
      <c r="A36" s="29"/>
      <c r="B36" s="1"/>
      <c r="C36" s="2"/>
      <c r="D36" s="97"/>
      <c r="E36" s="79"/>
      <c r="F36" s="80"/>
      <c r="G36" s="120"/>
      <c r="H36" s="81"/>
      <c r="I36" s="82"/>
      <c r="J36" s="83"/>
      <c r="K36" s="82"/>
    </row>
    <row r="37" spans="1:11" ht="20.25" customHeight="1" thickBot="1" x14ac:dyDescent="0.25">
      <c r="A37" s="5"/>
      <c r="B37" s="155" t="s">
        <v>62</v>
      </c>
      <c r="C37" s="156"/>
      <c r="D37" s="157"/>
      <c r="E37" s="100" t="str">
        <f>IF($K$2=0,"",SUM(E10:E36))</f>
        <v/>
      </c>
      <c r="F37" s="4"/>
      <c r="G37" s="4"/>
      <c r="H37" s="100" t="str">
        <f>IF($K$2=0,"",SUM(H10:H36))</f>
        <v/>
      </c>
      <c r="I37" s="4"/>
      <c r="J37" s="100" t="str">
        <f>IF($K$2=0,"",SUM(J10:J36))</f>
        <v/>
      </c>
      <c r="K37" s="4"/>
    </row>
    <row r="38" spans="1:11" ht="20.25" customHeight="1" thickBot="1" x14ac:dyDescent="0.25">
      <c r="A38" s="5"/>
      <c r="B38" s="155" t="s">
        <v>78</v>
      </c>
      <c r="C38" s="157"/>
      <c r="D38" s="113">
        <f>E38+F38+H38+J38</f>
        <v>0</v>
      </c>
      <c r="E38" s="30">
        <f>IF($K$2=0,SUM(E10:E36),$E$37*$K$2)</f>
        <v>0</v>
      </c>
      <c r="F38" s="30">
        <f>SUM(F10:F36)*F7</f>
        <v>0</v>
      </c>
      <c r="G38" s="4"/>
      <c r="H38" s="31">
        <f>IF($K$2=0,SUM(H10:H36),H37*$K$2)</f>
        <v>0</v>
      </c>
      <c r="I38" s="3">
        <f>SUM(I10:I36)</f>
        <v>0</v>
      </c>
      <c r="J38" s="31">
        <f>IF($K$2=0,SUM(J10:J36),$J$37*$K$2)</f>
        <v>0</v>
      </c>
      <c r="K38" s="3">
        <f>SUM(K10:K36)</f>
        <v>0</v>
      </c>
    </row>
    <row r="40" spans="1:11" x14ac:dyDescent="0.2">
      <c r="C40" s="63" t="s">
        <v>81</v>
      </c>
    </row>
  </sheetData>
  <sheetProtection password="CC34" sheet="1" objects="1" scenarios="1" formatCells="0" insertRows="0" deleteRows="0" selectLockedCells="1"/>
  <mergeCells count="12">
    <mergeCell ref="A5:D5"/>
    <mergeCell ref="A6:A9"/>
    <mergeCell ref="J6:K8"/>
    <mergeCell ref="E5:F5"/>
    <mergeCell ref="G5:I5"/>
    <mergeCell ref="J5:K5"/>
    <mergeCell ref="G6:I8"/>
    <mergeCell ref="B37:D37"/>
    <mergeCell ref="D6:D8"/>
    <mergeCell ref="B38:C38"/>
    <mergeCell ref="B6:B9"/>
    <mergeCell ref="C6:C9"/>
  </mergeCells>
  <phoneticPr fontId="0" type="noConversion"/>
  <conditionalFormatting sqref="F6">
    <cfRule type="containsBlanks" dxfId="15" priority="1">
      <formula>LEN(TRIM(F6))=0</formula>
    </cfRule>
  </conditionalFormatting>
  <dataValidations xWindow="917" yWindow="303" count="1">
    <dataValidation type="list" allowBlank="1" showInputMessage="1" showErrorMessage="1" promptTitle="Séléctionner la puissance" prompt="dans la liste" sqref="F6">
      <formula1>Puissance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workbookViewId="0">
      <selection activeCell="B13" sqref="B13"/>
    </sheetView>
  </sheetViews>
  <sheetFormatPr baseColWidth="10" defaultRowHeight="12.75" x14ac:dyDescent="0.2"/>
  <cols>
    <col min="1" max="1" width="14.42578125" customWidth="1"/>
    <col min="2" max="2" width="12.5703125" bestFit="1" customWidth="1"/>
    <col min="3" max="4" width="12.5703125" customWidth="1"/>
    <col min="5" max="5" width="8.7109375" customWidth="1"/>
    <col min="6" max="6" width="11.7109375" customWidth="1"/>
    <col min="7" max="7" width="22.42578125" bestFit="1" customWidth="1"/>
  </cols>
  <sheetData>
    <row r="3" spans="1:7" ht="18" x14ac:dyDescent="0.25">
      <c r="A3" s="187" t="s">
        <v>69</v>
      </c>
      <c r="B3" s="187"/>
      <c r="C3" s="187"/>
      <c r="D3" s="187"/>
      <c r="E3" s="187"/>
      <c r="F3" s="187"/>
    </row>
    <row r="4" spans="1:7" ht="18" x14ac:dyDescent="0.25">
      <c r="A4" s="63" t="s">
        <v>87</v>
      </c>
      <c r="B4" s="96"/>
      <c r="C4" s="96"/>
      <c r="D4" s="96"/>
      <c r="E4" s="98"/>
      <c r="G4" s="63"/>
    </row>
    <row r="5" spans="1:7" ht="19.5" customHeight="1" x14ac:dyDescent="0.2"/>
    <row r="7" spans="1:7" x14ac:dyDescent="0.2">
      <c r="B7" s="93" t="s">
        <v>73</v>
      </c>
      <c r="C7" s="99"/>
    </row>
    <row r="8" spans="1:7" x14ac:dyDescent="0.2">
      <c r="A8" s="93" t="s">
        <v>76</v>
      </c>
      <c r="B8" t="s">
        <v>72</v>
      </c>
      <c r="C8" s="99" t="s">
        <v>74</v>
      </c>
      <c r="D8" t="s">
        <v>75</v>
      </c>
      <c r="E8" s="114" t="s">
        <v>82</v>
      </c>
      <c r="F8" t="s">
        <v>86</v>
      </c>
    </row>
    <row r="9" spans="1:7" x14ac:dyDescent="0.2">
      <c r="A9" s="108" t="s">
        <v>70</v>
      </c>
      <c r="B9" s="109"/>
      <c r="C9" s="109"/>
      <c r="D9" s="110"/>
      <c r="E9" s="111"/>
      <c r="F9" s="109"/>
    </row>
    <row r="10" spans="1:7" ht="14.25" x14ac:dyDescent="0.2">
      <c r="A10" s="118" t="s">
        <v>71</v>
      </c>
      <c r="B10" s="115"/>
      <c r="C10" s="115"/>
      <c r="D10" s="116"/>
      <c r="E10" s="117"/>
      <c r="F10" s="115"/>
    </row>
    <row r="11" spans="1:7" x14ac:dyDescent="0.2">
      <c r="F11" s="112"/>
    </row>
    <row r="12" spans="1:7" x14ac:dyDescent="0.2">
      <c r="A12" s="112"/>
      <c r="B12" s="112"/>
      <c r="C12" s="112"/>
      <c r="D12" s="112"/>
      <c r="E12" s="112"/>
      <c r="F12" s="112"/>
    </row>
    <row r="13" spans="1:7" x14ac:dyDescent="0.2">
      <c r="A13" s="112"/>
      <c r="B13" s="112"/>
      <c r="C13" s="112"/>
      <c r="D13" s="112"/>
      <c r="E13" s="112"/>
      <c r="F13" s="112"/>
    </row>
    <row r="14" spans="1:7" x14ac:dyDescent="0.2">
      <c r="A14" s="112"/>
      <c r="B14" s="112"/>
      <c r="C14" s="112"/>
      <c r="D14" s="112"/>
      <c r="E14" s="112"/>
      <c r="F14" s="112"/>
    </row>
    <row r="15" spans="1:7" x14ac:dyDescent="0.2">
      <c r="A15" s="112"/>
      <c r="B15" s="112"/>
      <c r="C15" s="112"/>
      <c r="D15" s="112"/>
      <c r="E15" s="112"/>
      <c r="F15" s="112"/>
    </row>
    <row r="16" spans="1:7" x14ac:dyDescent="0.2">
      <c r="A16" s="112"/>
      <c r="B16" s="112"/>
      <c r="C16" s="112"/>
      <c r="D16" s="112"/>
      <c r="E16" s="112"/>
      <c r="F16" s="112"/>
    </row>
    <row r="17" spans="1:6" x14ac:dyDescent="0.2">
      <c r="A17" s="112"/>
      <c r="B17" s="112"/>
      <c r="C17" s="112"/>
      <c r="D17" s="112"/>
      <c r="E17" s="112"/>
      <c r="F17" s="112"/>
    </row>
    <row r="18" spans="1:6" x14ac:dyDescent="0.2">
      <c r="A18" s="112"/>
      <c r="B18" s="112"/>
      <c r="C18" s="112"/>
      <c r="D18" s="112"/>
      <c r="E18" s="112"/>
      <c r="F18" s="112"/>
    </row>
    <row r="19" spans="1:6" x14ac:dyDescent="0.2">
      <c r="A19" s="112"/>
      <c r="B19" s="112"/>
      <c r="C19" s="112"/>
      <c r="D19" s="112"/>
      <c r="E19" s="112"/>
      <c r="F19" s="112"/>
    </row>
    <row r="20" spans="1:6" x14ac:dyDescent="0.2">
      <c r="A20" s="112"/>
      <c r="B20" s="112"/>
      <c r="C20" s="112"/>
      <c r="D20" s="112"/>
      <c r="E20" s="112"/>
      <c r="F20" s="112"/>
    </row>
    <row r="21" spans="1:6" x14ac:dyDescent="0.2">
      <c r="A21" s="112"/>
      <c r="B21" s="112"/>
      <c r="C21" s="112"/>
      <c r="D21" s="112"/>
      <c r="E21" s="112"/>
      <c r="F21" s="112"/>
    </row>
    <row r="22" spans="1:6" x14ac:dyDescent="0.2">
      <c r="A22" s="112"/>
      <c r="B22" s="112"/>
      <c r="C22" s="112"/>
      <c r="D22" s="112"/>
      <c r="E22" s="112"/>
      <c r="F22" s="112"/>
    </row>
    <row r="23" spans="1:6" x14ac:dyDescent="0.2">
      <c r="A23" s="112"/>
      <c r="B23" s="112"/>
      <c r="C23" s="112"/>
      <c r="D23" s="112"/>
      <c r="E23" s="112"/>
      <c r="F23" s="112"/>
    </row>
    <row r="24" spans="1:6" x14ac:dyDescent="0.2">
      <c r="A24" s="112"/>
      <c r="B24" s="112"/>
      <c r="C24" s="112"/>
      <c r="D24" s="112"/>
      <c r="E24" s="112"/>
      <c r="F24" s="112"/>
    </row>
    <row r="25" spans="1:6" x14ac:dyDescent="0.2">
      <c r="A25" s="112"/>
      <c r="B25" s="112"/>
      <c r="C25" s="112"/>
      <c r="D25" s="112"/>
      <c r="E25" s="112"/>
      <c r="F25" s="112"/>
    </row>
    <row r="26" spans="1:6" x14ac:dyDescent="0.2">
      <c r="A26" s="112"/>
      <c r="B26" s="112"/>
      <c r="C26" s="112"/>
      <c r="D26" s="112"/>
      <c r="E26" s="112"/>
      <c r="F26" s="112"/>
    </row>
    <row r="27" spans="1:6" x14ac:dyDescent="0.2">
      <c r="A27" s="112"/>
      <c r="B27" s="112"/>
      <c r="C27" s="112"/>
      <c r="D27" s="112"/>
      <c r="E27" s="112"/>
      <c r="F27" s="112"/>
    </row>
    <row r="28" spans="1:6" x14ac:dyDescent="0.2">
      <c r="A28" s="112"/>
      <c r="B28" s="112"/>
      <c r="C28" s="112"/>
      <c r="D28" s="112"/>
      <c r="E28" s="112"/>
      <c r="F28" s="112"/>
    </row>
    <row r="29" spans="1:6" x14ac:dyDescent="0.2">
      <c r="A29" s="112"/>
      <c r="B29" s="112"/>
      <c r="C29" s="112"/>
      <c r="D29" s="112"/>
      <c r="E29" s="112"/>
      <c r="F29" s="112"/>
    </row>
    <row r="30" spans="1:6" x14ac:dyDescent="0.2">
      <c r="A30" s="112"/>
      <c r="B30" s="112"/>
      <c r="C30" s="112"/>
      <c r="D30" s="112"/>
      <c r="E30" s="112"/>
      <c r="F30" s="112"/>
    </row>
    <row r="31" spans="1:6" x14ac:dyDescent="0.2">
      <c r="A31" s="112"/>
      <c r="B31" s="112"/>
      <c r="C31" s="112"/>
      <c r="D31" s="112"/>
      <c r="E31" s="112"/>
      <c r="F31" s="112"/>
    </row>
    <row r="32" spans="1:6" x14ac:dyDescent="0.2">
      <c r="A32" s="112"/>
      <c r="B32" s="112"/>
      <c r="C32" s="112"/>
      <c r="D32" s="112"/>
      <c r="E32" s="112"/>
      <c r="F32" s="112"/>
    </row>
    <row r="33" spans="1:6" x14ac:dyDescent="0.2">
      <c r="A33" s="112"/>
      <c r="B33" s="112"/>
      <c r="C33" s="112"/>
      <c r="D33" s="112"/>
      <c r="E33" s="112"/>
      <c r="F33" s="112"/>
    </row>
    <row r="34" spans="1:6" x14ac:dyDescent="0.2">
      <c r="A34" s="112"/>
      <c r="B34" s="112"/>
      <c r="C34" s="112"/>
      <c r="D34" s="112"/>
      <c r="E34" s="112"/>
      <c r="F34" s="112"/>
    </row>
    <row r="35" spans="1:6" x14ac:dyDescent="0.2">
      <c r="A35" s="112"/>
      <c r="B35" s="112"/>
      <c r="C35" s="112"/>
      <c r="D35" s="112"/>
      <c r="E35" s="112"/>
      <c r="F35" s="112"/>
    </row>
    <row r="36" spans="1:6" x14ac:dyDescent="0.2">
      <c r="A36" s="112"/>
      <c r="B36" s="112"/>
      <c r="C36" s="112"/>
      <c r="D36" s="112"/>
      <c r="E36" s="112"/>
      <c r="F36" s="112"/>
    </row>
    <row r="37" spans="1:6" x14ac:dyDescent="0.2">
      <c r="A37" s="112"/>
      <c r="B37" s="112"/>
      <c r="C37" s="112"/>
      <c r="D37" s="112"/>
      <c r="E37" s="112"/>
      <c r="F37" s="112"/>
    </row>
    <row r="42" spans="1:6" x14ac:dyDescent="0.2">
      <c r="A42" s="94"/>
      <c r="B42" s="95"/>
    </row>
    <row r="43" spans="1:6" x14ac:dyDescent="0.2">
      <c r="A43" s="94"/>
      <c r="B43" s="95"/>
    </row>
    <row r="44" spans="1:6" x14ac:dyDescent="0.2">
      <c r="A44" s="94"/>
      <c r="B44" s="95"/>
    </row>
    <row r="45" spans="1:6" x14ac:dyDescent="0.2">
      <c r="A45" s="94"/>
      <c r="B45" s="95"/>
    </row>
    <row r="46" spans="1:6" x14ac:dyDescent="0.2">
      <c r="A46" s="94"/>
      <c r="B46" s="95"/>
    </row>
  </sheetData>
  <sheetProtection selectLockedCells="1" pivotTables="0"/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Récap</vt:lpstr>
      <vt:lpstr>Détail</vt:lpstr>
      <vt:lpstr>Feuil1</vt:lpstr>
      <vt:lpstr>Résumé par code projet</vt:lpstr>
      <vt:lpstr>Feuil2</vt:lpstr>
      <vt:lpstr>Liste_Entreprise</vt:lpstr>
      <vt:lpstr>o_n</vt:lpstr>
      <vt:lpstr>Puissance</vt:lpstr>
      <vt:lpstr>Tableau_Tarif</vt:lpstr>
      <vt:lpstr>Détail!Zone_d_impression</vt:lpstr>
      <vt:lpstr>Récap!Zone_d_impression</vt:lpstr>
      <vt:lpstr>'Résumé par code projet'!Zone_d_impression</vt:lpstr>
    </vt:vector>
  </TitlesOfParts>
  <Company>c3d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chastre</dc:creator>
  <cp:lastModifiedBy>GEOFFROY Jean-Luc</cp:lastModifiedBy>
  <cp:lastPrinted>2017-10-31T14:53:38Z</cp:lastPrinted>
  <dcterms:created xsi:type="dcterms:W3CDTF">2005-10-01T16:56:43Z</dcterms:created>
  <dcterms:modified xsi:type="dcterms:W3CDTF">2017-12-22T16:10:14Z</dcterms:modified>
</cp:coreProperties>
</file>